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koblenc" reservationPassword="0"/>
  <workbookPr/>
  <bookViews>
    <workbookView xWindow="240" yWindow="120" windowWidth="14940" windowHeight="9225" activeTab="0"/>
  </bookViews>
  <sheets>
    <sheet name="Rekapitulace" sheetId="1" r:id="rId1"/>
    <sheet name="01" sheetId="2" r:id="rId2"/>
    <sheet name="02" sheetId="3" r:id="rId3"/>
  </sheets>
  <definedNames/>
  <calcPr/>
  <webPublishing/>
</workbook>
</file>

<file path=xl/sharedStrings.xml><?xml version="1.0" encoding="utf-8"?>
<sst xmlns="http://schemas.openxmlformats.org/spreadsheetml/2006/main" count="617" uniqueCount="173">
  <si>
    <t>Firma: Ing Petr Koblenc</t>
  </si>
  <si>
    <t>Rekapitulace ceny</t>
  </si>
  <si>
    <t>Stavba: 12/2022 - Přeložka kanalizace Litohlavy - Rokycany</t>
  </si>
  <si>
    <t>Varianta: ZŘ - Základní řešení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</si>
  <si>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</si>
  <si>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</si>
  <si>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</si>
  <si>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</si>
  <si>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</si>
  <si>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</si>
  <si>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</si>
  <si>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ASPE10</t>
  </si>
  <si>
    <t>S</t>
  </si>
  <si>
    <t>Soupis prací objektu</t>
  </si>
  <si>
    <t xml:space="preserve">Stavba: </t>
  </si>
  <si>
    <t>12/2022</t>
  </si>
  <si>
    <t>Přeložka kanalizace Litohlavy - Rokycany</t>
  </si>
  <si>
    <t>O</t>
  </si>
  <si>
    <t>Rozpočet:</t>
  </si>
  <si>
    <t>0.00</t>
  </si>
  <si>
    <t>15.00</t>
  </si>
  <si>
    <t>21.00</t>
  </si>
  <si>
    <t>3</t>
  </si>
  <si>
    <t>2</t>
  </si>
  <si>
    <t>01</t>
  </si>
  <si>
    <t>část A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</si>
  <si>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</si>
  <si>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</si>
  <si>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</si>
  <si>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</si>
  <si>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</si>
  <si>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</si>
  <si>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</si>
  <si>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</si>
  <si>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</si>
  <si>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</si>
  <si>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</si>
  <si>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</si>
  <si>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</si>
  <si>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</si>
  <si>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</si>
  <si>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</si>
  <si>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</si>
  <si>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Cenová soustava</t>
  </si>
  <si>
    <t>11</t>
  </si>
  <si>
    <t>SD</t>
  </si>
  <si>
    <t>Všeobecné konstrukce a práce</t>
  </si>
  <si>
    <t>P</t>
  </si>
  <si>
    <t>014101</t>
  </si>
  <si>
    <t/>
  </si>
  <si>
    <t>POPLATKY ZA SKLÁDKU</t>
  </si>
  <si>
    <t>M3</t>
  </si>
  <si>
    <t>2022_OTSKP</t>
  </si>
  <si>
    <t>PP</t>
  </si>
  <si>
    <t>VV</t>
  </si>
  <si>
    <t>zemina 
377,664-255,373=122.291 [A] 
rušené potrubí 
191,4*0,0095=1.818 [B] 
A+B=124.109 [C]</t>
  </si>
  <si>
    <t>TS</t>
  </si>
  <si>
    <t>zahrnuje veškeré poplatky provozovateli skládky související s uložením odpadu na skládce.</t>
  </si>
  <si>
    <t>Zemní práce</t>
  </si>
  <si>
    <t>13283</t>
  </si>
  <si>
    <t>HLOUBENÍ RÝH ŠÍŘ DO 2M PAŽ I NEPAŽ TŘ. II</t>
  </si>
  <si>
    <t>nový řad 
224,8*0,8*2,1=377.664 [A] 
odstranění stávajícího řadu 
191,4*0,8*1,9=290.928 [B] 
A+B=668.592 [C]</t>
  </si>
  <si>
    <t>položka zahrnuje: 
- vodorovná a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svahování a přesvah. svahů do konečného tvaru, výměna hornin v podloží a v pláni znehodnocené klimatickými vlivy 
- eventuelně nutné druhotné rozpojení odstřelené horniny 
- ruční vykopávky, odstranění kořenů a napadávek 
- pažení, vzepření a rozepření vč. přepažování (vyjma štětových stěn) 
- úpravu, ochranu a očištění dna, základové spáry, stěn a svahů 
- odvedení nebo obvedení vody v okolí výkopiště a ve výkopišti 
- třídění výkopku 
- veškeré pomocné konstrukce umožňující provedení vykopávky (příjezdy, sjezdy, nájezdy, lešení, podpěr. konstr., přemostění, zpevněné plochy, zakrytí a pod.) 
- nezahrnuje uložení zeminy (na skládku, do násypu) ani poplatky za skládku, vykazují se v položce č.0141**</t>
  </si>
  <si>
    <t>17411</t>
  </si>
  <si>
    <t>ZÁSYP JAM A RÝH ZEMINOU SE ZHUTNĚNÍM</t>
  </si>
  <si>
    <t>zásyp výkopkem</t>
  </si>
  <si>
    <t>nový řad 
224,8*0,8*(2,1-0,12-0,15-0,11-0,3)=255.373 [A] 
odstranění stávajícího řadu 
191,4*0,8*1,9=290.928 [B]</t>
  </si>
  <si>
    <t>položka zahrnuje: 
- kompletní provedení zemní konstrukce vč. výběru vhodného materiálu 
- úprava  ukládaného  materiálu  vlhčením,  tříděním,  promícháním  nebo  vysoušením,  příp. jiné úpravy za účelem zlepšení jeho  mech. vlastností 
- hutnění i různé míry hutnění 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ruční hutnění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</si>
  <si>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34</t>
  </si>
  <si>
    <t>451573</t>
  </si>
  <si>
    <t>VÝPLŇ VRSTVY Z KAMENIVA TĚŽENÉHO, INDEX ZHUTNĚNÍ ID DO 0,9</t>
  </si>
  <si>
    <t>drenáž ve dně výkopu, frakce 8/16</t>
  </si>
  <si>
    <t>224,8*0,8*0,12=21.581 [A]</t>
  </si>
  <si>
    <t>položka zahrnuje dodávku předepsaného kameniva, mimostaveništní a vnitrostaveništní dopravu a jeho uložení 
není-li v zadávací dokumentaci uvedeno jinak, jedná se o nakupovaný materiál</t>
  </si>
  <si>
    <t>35</t>
  </si>
  <si>
    <t>115321</t>
  </si>
  <si>
    <t>ČERPÁNÍ VODY Z PODZEMÍ DO 1000L/MIN VÝŠKY DO 20M</t>
  </si>
  <si>
    <t>HOD</t>
  </si>
  <si>
    <t>čerpání drenážních vod</t>
  </si>
  <si>
    <t>224,8/20*24=269.760 [A]</t>
  </si>
  <si>
    <t>Položka čerpání vody v podzemí zahrnuje náklady na provoz čerpadla včetně nákladu na záložní čerpadlo, zřízení čerpací jímky v šachtě, svislé potrubí v šachtě, potrubí na povrchu zaústěné do usazovacích (čistících) jímek před vypouštěním vod mimo staveniště, zřízení těchto jímek. Součástí položky je také následná demontáž a likvidace těchto zařízení.</t>
  </si>
  <si>
    <t>Vodorovné konstrukce</t>
  </si>
  <si>
    <t>17511</t>
  </si>
  <si>
    <t>OBSYP POTRUBÍ A OBJEKTŮ SE ZHUTNĚNÍM</t>
  </si>
  <si>
    <t>podsyp a obsyp potrubí do výšky 300 mm nad potrubí - lomová drť 4/8 
podsyp VŠ 8/16 
index zhutnění ID do 0,9</t>
  </si>
  <si>
    <t>224,8*0,8*(0,15+0,11+0,3)=100.710 [A]</t>
  </si>
  <si>
    <t>položka zahrnuje: 
- kompletní provedení zemní konstrukce vč. výběru vhodného materiálu 
- úprava  ukládaného  materiálu  vlhčením,  tříděním,  promícháním  nebo  vysoušením,  příp. jiné úpravy za účelem zlepšení jeho  mech. vlastností 
- hutnění i různé míry hutnění 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ruční hutnění a výplň jam a prohlubní v podloží 
- úprava, očištění, ochrana a zhutnění podloží 
- svahování, hutnění a uzavírání povrchů svahů 
- zřízení lavic na svazích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 
- zemina vytlačená potrubím o DN do 180mm se od kubatury obsypů neodečítá</t>
  </si>
  <si>
    <t>8</t>
  </si>
  <si>
    <t>Potrubí</t>
  </si>
  <si>
    <t>7</t>
  </si>
  <si>
    <t>87327</t>
  </si>
  <si>
    <t>POTRUBÍ Z TRUB PLASTOVÝCH TLAKOVÝCH SVAŘOVANÝCH DN DO 100MM</t>
  </si>
  <si>
    <t>M</t>
  </si>
  <si>
    <t>224,8=224.800 [A]</t>
  </si>
  <si>
    <t>položky pro zhotovení potrubí platí bez ohledu na sklon 
zahrnuje: 
- výrobní dokumentaci (včetně technologického předpisu) 
- dodání veškerého trubního a pomocného materiálu  (trouby,  trubky,  tvarovky,  spojovací a těsnící  materiál a pod.), podpěrných, závěsných a upevňovacích prvků, včetně potřebných úprav 
- úprava a příprava podkladu a podpěr, očištění a ošetření podkladu a podpěr 
- zřízení plně funkčního potrubí, kompletní soustavy, podle příslušného technologického předpisu 
- zřízení potrubí i jednotlivých částí po etapách, včetně pracovních spar a spojů, pracovního zaslepení konců a pod. 
- úprava prostupů, průchodů  šachtami a komorami, okolí podpěr a vyústění, zaústění, napojení, vyvedení a upevnění odpad. výustí 
- ochrana potrubí nátěrem (vč. úpravy povrchu), případně izolací, nejsou-li tyto práce předmětem jiné položky 
- úprava, očištění a ošetření prostoru kolem potrubí 
- položky platí pro práce prováděné v prostoru zapaženém i nezapaženém a i v kolektorech, chráničkách 
- položky zahrnují i práce spojené s nutnými obtoky, převáděním a čerpáním vody 
nezahrnuje tlakové zkoušky ani proplach a dezinfekci</t>
  </si>
  <si>
    <t>12</t>
  </si>
  <si>
    <t>89972</t>
  </si>
  <si>
    <t>PROPLACH A DEZINFEKCE VODOVODNÍHO POTRUBÍ DN DO 100MM</t>
  </si>
  <si>
    <t>- napuštění a vypuštění vody, dodání vody a dezinfekčního prostředku, bakteriologický rozbor vody.</t>
  </si>
  <si>
    <t>16</t>
  </si>
  <si>
    <t>87834</t>
  </si>
  <si>
    <t>NASUNUTÍ PLAST TRUB DN DO 200MM DO CHRÁNIČKY</t>
  </si>
  <si>
    <t>včetně utěsnění</t>
  </si>
  <si>
    <t>11=11.000 [A]</t>
  </si>
  <si>
    <t>položka zahrnuje: 
pojízdná sedla (objímky) 
případně předepsané utěsnění konců chráničky 
nezahrnuje dodávku potrubí</t>
  </si>
  <si>
    <t>23</t>
  </si>
  <si>
    <t>891126</t>
  </si>
  <si>
    <t>ŠOUPÁTKA DN DO 80MM</t>
  </si>
  <si>
    <t>KUS</t>
  </si>
  <si>
    <t>nožové šoupě v šachtě, včetně ručního kola</t>
  </si>
  <si>
    <t>3=3.000 [A]</t>
  </si>
  <si>
    <t>- Položka zahrnuje kompletní montáž dle technologického předpisu, dodávku armatury, veškerou mimostaveništní a vnitrostaveništní dopravu.</t>
  </si>
  <si>
    <t>32</t>
  </si>
  <si>
    <t>899621</t>
  </si>
  <si>
    <t>TLAKOVÉ ZKOUŠKY POTRUBÍ DN DO 100MM</t>
  </si>
  <si>
    <t>- přísun, montáž, demontáž, odsun zkoušecího čerpadla, napuštění tlakovou vodou, dodání vody pro tlakovou zkoušku, montáž a demontáž dílců pro zabezpečení konce zkoušeného úseku potrubí, montáž a demontáž koncových tvarovek, montáž zaslepovací příruby, zaslepení odboček pro armatury a pro odbočující řady.</t>
  </si>
  <si>
    <t>33</t>
  </si>
  <si>
    <t>875272</t>
  </si>
  <si>
    <t>POTRUBÍ DREN Z TRUB PLAST (I FLEXIBIL) DN DO 100MM DĚROVANÝCH</t>
  </si>
  <si>
    <t>drenáž ve dně výkopu</t>
  </si>
  <si>
    <t>položky pro zhotovení potrubí platí bez ohledu na sklon 
zahrnuje: 
- výrobní dokumentaci (včetně technologického předpisu) 
- dodání veškerého trubního a pomocného materiálu  (trouby,  trubky,  tvarovky,  spojovací a těsnící  materiál a pod.), podpěrných, závěsných a upevňovacích prvků, včetně potřebných úprav 
- úprava a příprava podkladu a podpěr, očištění a ošetření podkladu a podpěr 
- zřízení plně funkčního potrubí, kompletní soustavy, podle příslušného technologického předpisu 
- zřízení potrubí i jednotlivých částí po etapách, včetně pracovních spar a spojů, pracovního zaslepení konců a pod. 
- úprava prostupů, průchodů  šachtami a komorami, okolí podpěr a vyústění, zaústění, napojení, vyvedení a upevnění odpad. výustí 
- ochrana potrubí nátěrem (vč. úpravy povrchu), případně izolací, nejsou-li tyto práce předmětem jiné položky 
- úprava, očištění a ošetření prostoru kolem potrubí 
- položky platí pro práce prováděné v prostoru zapaženém i nezapaženém a i v kolektorech, chráničkách 
- položky zahrnují i práce spojené s nutnými obtoky, převáděním a čerpáním vody</t>
  </si>
  <si>
    <t>36</t>
  </si>
  <si>
    <t>85226</t>
  </si>
  <si>
    <t>POTRUBÍ Z TRUB LITINOVÝCH TLAKOVÝCH PŘÍRUBOVÝCH DN DO 80MM</t>
  </si>
  <si>
    <t>FF kus DN 80 L= 400 mm 3 kusy 
N-kus DN 80 2 kusy 
X kus DN 80 2 kusy</t>
  </si>
  <si>
    <t>7=7.000 [A]</t>
  </si>
  <si>
    <t>37</t>
  </si>
  <si>
    <t>85227</t>
  </si>
  <si>
    <t>POTRUBÍ Z TRUB LITINOVÝCH TLAKOVÝCH PŘÍRUBOVÝCH DN DO 100MM</t>
  </si>
  <si>
    <t>Spojky jištěné proti posunu DN 100 6 kusů  
T kus 100/80 3 kusy</t>
  </si>
  <si>
    <t>9=9.000 [A]</t>
  </si>
  <si>
    <t>38</t>
  </si>
  <si>
    <t>86634</t>
  </si>
  <si>
    <t>CHRÁNIČKY Z TRUB OCELOVÝCH DN DO 200MM</t>
  </si>
  <si>
    <t>položky pro zhotovení potrubí platí bez ohledu na sklon. 
zahrnuje: 
- výrobní dokumentaci (včetně technologického předpisu) 
- dodání veškerého trubního a pomocného materiálu  (trouby,  trubky,  tvarovky,  spojovací a těsnící  materiál a pod.), podpěrných, závěsných a upevňovacích prvků, včetně potřebných úprav 
- úprava a příprava podkladu a podpěr, očištění a ošetření podkladu a podpěr 
- zřízení plně funkčního potrubí, kompletní soustavy, podle příslušného technologického předpisu 
- zřízení potrubí i jednotlivých částí po etapách, včetně pracovních spar a spojů, pracovního zaslepení konců a pod. 
- úprava prostupů, průchodů  šachtami a komorami, okolí podpěr a vyústění, zaústění, napojení, vyvedení a upevnění odpad. výustí 
- ochrana potrubí nátěrem (vč. úpravy povrchu), případně izolací, nejsou-li tyto práce předmětem jiné položky 
- úprava, očištění a ošetření prostoru kolem potrubí 
 včetně případně předepsaného utěsnění konců chrániček 
- položky platí pro práce prováděné v prostoru zapaženém i nezapaženém a i v kolektorech, chráničkách 
- opláštění dle dokumentace a nutné opravy opláštění při jeho poškození</t>
  </si>
  <si>
    <t>39</t>
  </si>
  <si>
    <t>85127</t>
  </si>
  <si>
    <t>POTRUBÍ Z TRUB LITINOVÝCH TLAKOVÝCH HRDLOVÝCH DN DO 100MM</t>
  </si>
  <si>
    <t>Spojky jištěné proti posunu DN 100 2 kusy</t>
  </si>
  <si>
    <t>2=2.000 [A]</t>
  </si>
  <si>
    <t>40</t>
  </si>
  <si>
    <t>893111</t>
  </si>
  <si>
    <t>ŠACHTY ARMATUR Z BETON DÍLCŮ PŮDORYS PLOCHY DO 1,5M2</t>
  </si>
  <si>
    <t>betonová čistítí šachta dle výkresu D.4.3 
včetně poklopu a stupadel</t>
  </si>
  <si>
    <t>položka zahrnuje: 
- poklopy s rámem, mříže s rámem, stupadla, žebříky, stropy z bet. dílců a pod. 
- dodání  dílce  požadovaného  tvaru  a  vlastností,  jeho  skladování,  doprava  a  osazení  do  definitivní polohy, včetně komplexní technologie výroby a montáže dílců, ošetření a ochrana dílců, 
- u dílců železobetonových a předpjatých veškerá výztuž, případně i tuhé kovové prvky a závěsná oka, 
- úpravy a zařízení pro uložení a transport dílce, 
- veškeré požadované úpravy dílců, včetně doplňkových konstrukcí a vybavení, 
- sestavení dílce na stavbě včetně montážních zařízení, plošin a prahů a pod., 
- výplň, těsnění a tmelení spár a spojů, 
- očištění a ošetření úložných ploch, 
- zednické výpomoce pro montáž dílců, 
- označení dílce výrobním štítkem nebo jiným způsobem, 
- úpravy dílce pro dodržení požadované přesnosti jeho osazení, včetně případných měření, 
- veškerá zařízení pro zajištění stability v každém okamžiku, 
- další práce dané případně specifikací k příslušnému prefabrik. dílci (úprava pohledových ploch, příp. rubových ploch, osazení měřících zařízení, zkoušení a měření dílců a pod.) 
- předepsané podkladní konstrukce</t>
  </si>
  <si>
    <t>41</t>
  </si>
  <si>
    <t>891426_R1</t>
  </si>
  <si>
    <t>Odvzdušňovací ventil odpadní voda DN 80</t>
  </si>
  <si>
    <t>1=1.000 [A]</t>
  </si>
  <si>
    <t>43</t>
  </si>
  <si>
    <t>899308</t>
  </si>
  <si>
    <t>DOPLŇKY NA POTRUBÍ - SIGNALIZAČ VODIČ</t>
  </si>
  <si>
    <t>- Položka zahrnuje veškerý materiál, výrobky a polotovary, včetně mimostaveništní a vnitrostaveništní dopravy (rovněž přesuny), včetně naložení a složení,případně s uložením.  
- položka signalizační vodič zahrnuje i kontrolní vývody.</t>
  </si>
  <si>
    <t>44</t>
  </si>
  <si>
    <t>899309</t>
  </si>
  <si>
    <t>DOPLŇKY NA POTRUBÍ - VÝSTRAŽNÁ FÓLIE</t>
  </si>
  <si>
    <t>- Položka zahrnuje veškerý materiál, výrobky a polotovary, včetně mimostaveništní a vnitrostaveništní dopravy (rovněž přesuny), včetně naložení a složení,případně s uložením.</t>
  </si>
  <si>
    <t>Ostatní konstrukce a práce</t>
  </si>
  <si>
    <t>42</t>
  </si>
  <si>
    <t>96922</t>
  </si>
  <si>
    <t>VYBOURÁNÍ POTRUBÍ DN DO 100MM KANALIZAČ</t>
  </si>
  <si>
    <t>191,4=191.400 [A]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</si>
  <si>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
- položka zahrnuje veškeré další práce plynoucí z technologického předpisu a z platných předpisů</t>
  </si>
  <si>
    <t>02</t>
  </si>
  <si>
    <t>část B</t>
  </si>
  <si>
    <t>zemina 
126-85,2=40.800 [A] 
rušené potrubí 
71,9*0,0095=0.683 [B] 
A+B=41.483 [C]</t>
  </si>
  <si>
    <t>nový řad 
75*0,8*2,1=126.000 [A] 
odstranění stávajícího řadu 
71,9*0,8*1,9=109.288 [B] 
A+B=235.288 [C]</t>
  </si>
  <si>
    <t>nový řad 
75*0,8*(2,1-0,12-0,15-0,11-0,3)=85.200 [A] 
odstranění stávajícího řadu 
71,9*0,8*1,9=109.288 [B]</t>
  </si>
  <si>
    <t>75*0,8*0,12=7.200 [A]</t>
  </si>
  <si>
    <t>75/20*24=90.000 [A]</t>
  </si>
  <si>
    <t>75*0,8*(0,15+0,11+0,3)=33.600 [A]</t>
  </si>
  <si>
    <t>75=75.000 [A]</t>
  </si>
  <si>
    <t>71,9=71.900 [A]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</si>
</sst>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7">
    <font>
      <sz val="10"/>
      <name val="Arial"/>
      <family val="0"/>
    </font>
    <font>
      <b/>
      <sz val="16"/>
      <color rgb="FF000000"/>
      <name val="Arial"/>
      <family val="0"/>
    </font>
    <font>
      <b/>
      <sz val="16"/>
      <name val="Arial"/>
      <family val="0"/>
    </font>
    <font>
      <b/>
      <sz val="10"/>
      <name val="Arial"/>
      <family val="0"/>
    </font>
    <font>
      <sz val="10"/>
      <color rgb="FFFFFFFF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/>
      <right style="thin"/>
      <top/>
      <bottom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2" fillId="2" borderId="0" xfId="0" applyFont="1" applyFill="1"/>
    <xf numFmtId="0" fontId="3" fillId="2" borderId="0" xfId="0" applyFont="1" applyFill="1" applyAlignment="1">
      <alignment horizontal="right"/>
    </xf>
    <xf numFmtId="0" fontId="4" fillId="3" borderId="1" xfId="0" applyFont="1" applyFill="1" applyBorder="1" applyAlignment="1">
      <alignment horizontal="center"/>
    </xf>
    <xf numFmtId="0" fontId="0" fillId="2" borderId="2" xfId="0" applyFill="1" applyBorder="1"/>
    <xf numFmtId="177" fontId="3" fillId="2" borderId="0" xfId="0" applyNumberFormat="1" applyFont="1" applyFill="1" applyAlignment="1">
      <alignment horizontal="right"/>
    </xf>
    <xf numFmtId="0" fontId="0" fillId="2" borderId="1" xfId="0" applyFill="1" applyBorder="1" applyAlignment="1">
      <alignment horizontal="center"/>
    </xf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5" fillId="2" borderId="0" xfId="0" applyFont="1" applyFill="1"/>
    <xf numFmtId="0" fontId="5" fillId="2" borderId="0" xfId="0" applyFont="1" applyFill="1" applyAlignment="1">
      <alignment horizontal="right"/>
    </xf>
    <xf numFmtId="0" fontId="5" fillId="2" borderId="0" xfId="0" applyFont="1" applyFill="1" applyAlignment="1">
      <alignment horizontal="left"/>
    </xf>
    <xf numFmtId="0" fontId="4" fillId="3" borderId="1" xfId="0" applyFont="1" applyFill="1" applyBorder="1" applyAlignment="1">
      <alignment horizontal="center" vertical="center" wrapText="1"/>
    </xf>
    <xf numFmtId="0" fontId="5" fillId="2" borderId="2" xfId="0" applyFont="1" applyFill="1" applyBorder="1"/>
    <xf numFmtId="0" fontId="5" fillId="2" borderId="2" xfId="0" applyFont="1" applyFill="1" applyBorder="1" applyAlignment="1">
      <alignment horizontal="right"/>
    </xf>
    <xf numFmtId="0" fontId="5" fillId="2" borderId="2" xfId="0" applyFont="1" applyFill="1" applyBorder="1" applyAlignment="1">
      <alignment horizontal="left"/>
    </xf>
    <xf numFmtId="0" fontId="0" fillId="2" borderId="6" xfId="0" applyFill="1" applyBorder="1"/>
    <xf numFmtId="0" fontId="3" fillId="0" borderId="1" xfId="0" applyFont="1" applyBorder="1" applyAlignment="1">
      <alignment horizontal="left"/>
    </xf>
    <xf numFmtId="177" fontId="3" fillId="0" borderId="1" xfId="0" applyNumberFormat="1" applyFont="1" applyBorder="1" applyAlignment="1">
      <alignment horizontal="right"/>
    </xf>
    <xf numFmtId="0" fontId="3" fillId="2" borderId="5" xfId="0" applyFont="1" applyFill="1" applyBorder="1" applyAlignment="1">
      <alignment horizontal="right"/>
    </xf>
    <xf numFmtId="177" fontId="3" fillId="2" borderId="5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wrapText="1"/>
    </xf>
    <xf numFmtId="0" fontId="0" fillId="0" borderId="1" xfId="0" applyBorder="1"/>
    <xf numFmtId="0" fontId="3" fillId="2" borderId="6" xfId="0" applyFont="1" applyFill="1" applyBorder="1" applyAlignment="1">
      <alignment horizontal="right"/>
    </xf>
    <xf numFmtId="0" fontId="3" fillId="2" borderId="6" xfId="0" applyFont="1" applyFill="1" applyBorder="1" applyAlignment="1">
      <alignment wrapText="1"/>
    </xf>
    <xf numFmtId="177" fontId="3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6" fillId="0" borderId="1" xfId="0" applyFont="1" applyBorder="1" applyAlignment="1">
      <alignment horizontal="left" vertical="center" wrapText="1"/>
    </xf>
    <xf numFmtId="177" fontId="3" fillId="2" borderId="0" xfId="0" applyNumberFormat="1" applyFont="1" applyFill="1" applyAlignment="1">
      <alignment horizontal="center"/>
    </xf>
    <xf numFmtId="0" fontId="3" fillId="2" borderId="2" xfId="0" applyFont="1" applyFill="1" applyBorder="1" applyAlignment="1">
      <alignment horizontal="right"/>
    </xf>
    <xf numFmtId="177" fontId="3" fillId="2" borderId="2" xfId="0" applyNumberFormat="1" applyFont="1" applyFill="1" applyBorder="1" applyAlignment="1">
      <alignment horizontal="center"/>
    </xf>
    <xf numFmtId="177" fontId="0" fillId="2" borderId="1" xfId="0" applyNumberForma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sharedStrings" Target="sharedStrings.xml" /><Relationship Id="rId6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1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</cols>
  <sheetData>
    <row r="1" spans="1:5" ht="12.75" customHeight="1">
      <c r="A1" s="1"/>
      <c s="1" t="s">
        <v>0</v>
      </c>
      <c s="1"/>
      <c s="1"/>
      <c s="1"/>
    </row>
    <row r="2" spans="1:5" ht="12.75" customHeight="1">
      <c r="A2" s="1"/>
      <c s="2" t="s">
        <v>1</v>
      </c>
      <c s="1"/>
      <c s="1"/>
      <c s="1"/>
    </row>
    <row r="3" spans="1:5" ht="20" customHeight="1">
      <c r="A3" s="1"/>
      <c s="1"/>
      <c s="1"/>
      <c s="1"/>
      <c s="1"/>
    </row>
    <row r="4" spans="1:5" ht="20" customHeight="1">
      <c r="A4" s="1"/>
      <c s="3" t="s">
        <v>2</v>
      </c>
      <c s="1"/>
      <c s="1"/>
      <c s="1"/>
    </row>
    <row r="5" spans="1:5" ht="12.75" customHeight="1">
      <c r="A5" s="1"/>
      <c s="1" t="s">
        <v>3</v>
      </c>
      <c s="1"/>
      <c s="1"/>
      <c s="1"/>
    </row>
    <row r="6" spans="1:5" ht="12.75" customHeight="1">
      <c r="A6" s="1"/>
      <c s="4" t="s">
        <v>4</v>
      </c>
      <c s="7">
        <f>0+C10+C11</f>
      </c>
      <c s="1"/>
      <c s="1"/>
    </row>
    <row r="7" spans="1:5" ht="12.75" customHeight="1">
      <c r="A7" s="1"/>
      <c s="4" t="s">
        <v>5</v>
      </c>
      <c s="7">
        <f>0+E10+E11</f>
      </c>
      <c s="1"/>
      <c s="1"/>
    </row>
    <row r="8" spans="1:5" ht="12.75" customHeight="1">
      <c r="A8" s="6"/>
      <c s="6"/>
      <c s="6"/>
      <c s="6"/>
      <c s="6"/>
    </row>
    <row r="9" spans="1:5" ht="12.75" customHeight="1">
      <c r="A9" s="5" t="s">
        <v>6</v>
      </c>
      <c s="5" t="s">
        <v>7</v>
      </c>
      <c s="5" t="s">
        <v>8</v>
      </c>
      <c s="5" t="s">
        <v>9</v>
      </c>
      <c s="5" t="s">
        <v>10</v>
      </c>
    </row>
    <row r="10" spans="1:5" ht="12.75" customHeight="1">
      <c r="A10" s="20" t="s">
        <v>24</v>
      </c>
      <c s="20" t="s">
        <v>25</v>
      </c>
      <c s="21">
        <f>'01'!I3</f>
      </c>
      <c s="21">
        <f>'01'!O2</f>
      </c>
      <c s="21">
        <f>C10+D10</f>
      </c>
    </row>
    <row r="11" spans="1:5" ht="12.75" customHeight="1">
      <c r="A11" s="20" t="s">
        <v>163</v>
      </c>
      <c s="20" t="s">
        <v>164</v>
      </c>
      <c s="21">
        <f>'02'!I3</f>
      </c>
      <c s="21">
        <f>'02'!O2</f>
      </c>
      <c s="21">
        <f>C11+D11</f>
      </c>
    </row>
  </sheetData>
  <mergeCells count="4">
    <mergeCell ref="A1:A3"/>
    <mergeCell ref="B2:B3"/>
    <mergeCell ref="B4:D4"/>
    <mergeCell ref="B5:D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9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0+O8+O13+O30+O35+O92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24</v>
      </c>
      <c s="41">
        <f>0+I8+I13+I30+I35+I92</f>
      </c>
      <c s="10"/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24</v>
      </c>
      <c s="6"/>
      <c s="18" t="s">
        <v>25</v>
      </c>
      <c s="6"/>
      <c s="6"/>
      <c s="19"/>
      <c s="19"/>
      <c s="6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s="15" t="s">
        <v>43</v>
      </c>
      <c r="O5" t="s">
        <v>21</v>
      </c>
      <c t="s">
        <v>23</v>
      </c>
    </row>
    <row r="6" spans="1:10" ht="12.75" customHeight="1">
      <c r="A6" s="15"/>
      <c s="15"/>
      <c s="15"/>
      <c s="15"/>
      <c s="15"/>
      <c s="15"/>
      <c s="15"/>
      <c s="15" t="s">
        <v>39</v>
      </c>
      <c s="15" t="s">
        <v>41</v>
      </c>
      <c s="15"/>
    </row>
    <row r="7" spans="1:10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  <c s="15" t="s">
        <v>44</v>
      </c>
    </row>
    <row r="8" spans="1:18" ht="12.75" customHeight="1">
      <c r="A8" s="19" t="s">
        <v>45</v>
      </c>
      <c s="19"/>
      <c s="26" t="s">
        <v>27</v>
      </c>
      <c s="19"/>
      <c s="27" t="s">
        <v>46</v>
      </c>
      <c s="19"/>
      <c s="19"/>
      <c s="19"/>
      <c s="28">
        <f>0+Q8</f>
      </c>
      <c s="19"/>
      <c r="O8">
        <f>0+R8</f>
      </c>
      <c r="Q8">
        <f>0+I9</f>
      </c>
      <c>
        <f>0+O9</f>
      </c>
    </row>
    <row r="9" spans="1:16" ht="12.75">
      <c r="A9" s="25" t="s">
        <v>47</v>
      </c>
      <c s="29" t="s">
        <v>29</v>
      </c>
      <c s="29" t="s">
        <v>48</v>
      </c>
      <c s="25" t="s">
        <v>49</v>
      </c>
      <c s="30" t="s">
        <v>50</v>
      </c>
      <c s="31" t="s">
        <v>51</v>
      </c>
      <c s="32">
        <v>124.109</v>
      </c>
      <c s="33">
        <v>0</v>
      </c>
      <c s="33">
        <f>ROUND(ROUND(H9,2)*ROUND(G9,3),2)</f>
      </c>
      <c s="31" t="s">
        <v>52</v>
      </c>
      <c r="O9">
        <f>(I9*21)/100</f>
      </c>
      <c t="s">
        <v>23</v>
      </c>
    </row>
    <row r="10" spans="1:5" ht="12.75">
      <c r="A10" s="34" t="s">
        <v>53</v>
      </c>
      <c r="E10" s="35" t="s">
        <v>49</v>
      </c>
    </row>
    <row r="11" spans="1:5" ht="76.5">
      <c r="A11" s="36" t="s">
        <v>54</v>
      </c>
      <c r="E11" s="37" t="s">
        <v>55</v>
      </c>
    </row>
    <row r="12" spans="1:5" ht="25.5">
      <c r="A12" t="s">
        <v>56</v>
      </c>
      <c r="E12" s="35" t="s">
        <v>57</v>
      </c>
    </row>
    <row r="13" spans="1:18" ht="12.75" customHeight="1">
      <c r="A13" s="6" t="s">
        <v>45</v>
      </c>
      <c s="6"/>
      <c s="39" t="s">
        <v>29</v>
      </c>
      <c s="6"/>
      <c s="27" t="s">
        <v>58</v>
      </c>
      <c s="6"/>
      <c s="6"/>
      <c s="6"/>
      <c s="40">
        <f>0+Q13</f>
      </c>
      <c s="6"/>
      <c r="O13">
        <f>0+R13</f>
      </c>
      <c r="Q13">
        <f>0+I14+I18+I22+I26</f>
      </c>
      <c>
        <f>0+O14+O18+O22+O26</f>
      </c>
    </row>
    <row r="14" spans="1:16" ht="12.75">
      <c r="A14" s="25" t="s">
        <v>47</v>
      </c>
      <c s="29" t="s">
        <v>22</v>
      </c>
      <c s="29" t="s">
        <v>59</v>
      </c>
      <c s="25" t="s">
        <v>49</v>
      </c>
      <c s="30" t="s">
        <v>60</v>
      </c>
      <c s="31" t="s">
        <v>51</v>
      </c>
      <c s="32">
        <v>668.592</v>
      </c>
      <c s="33">
        <v>0</v>
      </c>
      <c s="33">
        <f>ROUND(ROUND(H14,2)*ROUND(G14,3),2)</f>
      </c>
      <c s="31" t="s">
        <v>52</v>
      </c>
      <c r="O14">
        <f>(I14*21)/100</f>
      </c>
      <c t="s">
        <v>23</v>
      </c>
    </row>
    <row r="15" spans="1:5" ht="12.75">
      <c r="A15" s="34" t="s">
        <v>53</v>
      </c>
      <c r="E15" s="35" t="s">
        <v>49</v>
      </c>
    </row>
    <row r="16" spans="1:5" ht="89.25">
      <c r="A16" s="36" t="s">
        <v>54</v>
      </c>
      <c r="E16" s="37" t="s">
        <v>61</v>
      </c>
    </row>
    <row r="17" spans="1:5" ht="318.75">
      <c r="A17" t="s">
        <v>56</v>
      </c>
      <c r="E17" s="35" t="s">
        <v>62</v>
      </c>
    </row>
    <row r="18" spans="1:16" ht="12.75">
      <c r="A18" s="25" t="s">
        <v>47</v>
      </c>
      <c s="29" t="s">
        <v>33</v>
      </c>
      <c s="29" t="s">
        <v>63</v>
      </c>
      <c s="25" t="s">
        <v>49</v>
      </c>
      <c s="30" t="s">
        <v>64</v>
      </c>
      <c s="31" t="s">
        <v>51</v>
      </c>
      <c s="32">
        <v>290.928</v>
      </c>
      <c s="33">
        <v>0</v>
      </c>
      <c s="33">
        <f>ROUND(ROUND(H18,2)*ROUND(G18,3),2)</f>
      </c>
      <c s="31" t="s">
        <v>52</v>
      </c>
      <c r="O18">
        <f>(I18*21)/100</f>
      </c>
      <c t="s">
        <v>23</v>
      </c>
    </row>
    <row r="19" spans="1:5" ht="12.75">
      <c r="A19" s="34" t="s">
        <v>53</v>
      </c>
      <c r="E19" s="35" t="s">
        <v>65</v>
      </c>
    </row>
    <row r="20" spans="1:5" ht="63.75">
      <c r="A20" s="36" t="s">
        <v>54</v>
      </c>
      <c r="E20" s="37" t="s">
        <v>66</v>
      </c>
    </row>
    <row r="21" spans="1:5" ht="229.5">
      <c r="A21" t="s">
        <v>56</v>
      </c>
      <c r="E21" s="35" t="s">
        <v>67</v>
      </c>
    </row>
    <row r="22" spans="1:16" ht="12.75">
      <c r="A22" s="25" t="s">
        <v>47</v>
      </c>
      <c s="29" t="s">
        <v>68</v>
      </c>
      <c s="29" t="s">
        <v>69</v>
      </c>
      <c s="25" t="s">
        <v>49</v>
      </c>
      <c s="30" t="s">
        <v>70</v>
      </c>
      <c s="31" t="s">
        <v>51</v>
      </c>
      <c s="32">
        <v>21.581</v>
      </c>
      <c s="33">
        <v>0</v>
      </c>
      <c s="33">
        <f>ROUND(ROUND(H22,2)*ROUND(G22,3),2)</f>
      </c>
      <c s="31" t="s">
        <v>52</v>
      </c>
      <c r="O22">
        <f>(I22*21)/100</f>
      </c>
      <c t="s">
        <v>23</v>
      </c>
    </row>
    <row r="23" spans="1:5" ht="12.75">
      <c r="A23" s="34" t="s">
        <v>53</v>
      </c>
      <c r="E23" s="35" t="s">
        <v>71</v>
      </c>
    </row>
    <row r="24" spans="1:5" ht="12.75">
      <c r="A24" s="36" t="s">
        <v>54</v>
      </c>
      <c r="E24" s="37" t="s">
        <v>72</v>
      </c>
    </row>
    <row r="25" spans="1:5" ht="38.25">
      <c r="A25" t="s">
        <v>56</v>
      </c>
      <c r="E25" s="35" t="s">
        <v>73</v>
      </c>
    </row>
    <row r="26" spans="1:16" ht="12.75">
      <c r="A26" s="25" t="s">
        <v>47</v>
      </c>
      <c s="29" t="s">
        <v>74</v>
      </c>
      <c s="29" t="s">
        <v>75</v>
      </c>
      <c s="25" t="s">
        <v>49</v>
      </c>
      <c s="30" t="s">
        <v>76</v>
      </c>
      <c s="31" t="s">
        <v>77</v>
      </c>
      <c s="32">
        <v>269.76</v>
      </c>
      <c s="33">
        <v>0</v>
      </c>
      <c s="33">
        <f>ROUND(ROUND(H26,2)*ROUND(G26,3),2)</f>
      </c>
      <c s="31" t="s">
        <v>52</v>
      </c>
      <c r="O26">
        <f>(I26*21)/100</f>
      </c>
      <c t="s">
        <v>23</v>
      </c>
    </row>
    <row r="27" spans="1:5" ht="12.75">
      <c r="A27" s="34" t="s">
        <v>53</v>
      </c>
      <c r="E27" s="35" t="s">
        <v>78</v>
      </c>
    </row>
    <row r="28" spans="1:5" ht="12.75">
      <c r="A28" s="36" t="s">
        <v>54</v>
      </c>
      <c r="E28" s="37" t="s">
        <v>79</v>
      </c>
    </row>
    <row r="29" spans="1:5" ht="63.75">
      <c r="A29" t="s">
        <v>56</v>
      </c>
      <c r="E29" s="35" t="s">
        <v>80</v>
      </c>
    </row>
    <row r="30" spans="1:18" ht="12.75" customHeight="1">
      <c r="A30" s="6" t="s">
        <v>45</v>
      </c>
      <c s="6"/>
      <c s="39" t="s">
        <v>33</v>
      </c>
      <c s="6"/>
      <c s="27" t="s">
        <v>81</v>
      </c>
      <c s="6"/>
      <c s="6"/>
      <c s="6"/>
      <c s="40">
        <f>0+Q30</f>
      </c>
      <c s="6"/>
      <c r="O30">
        <f>0+R30</f>
      </c>
      <c r="Q30">
        <f>0+I31</f>
      </c>
      <c>
        <f>0+O31</f>
      </c>
    </row>
    <row r="31" spans="1:16" ht="12.75">
      <c r="A31" s="25" t="s">
        <v>47</v>
      </c>
      <c s="29" t="s">
        <v>37</v>
      </c>
      <c s="29" t="s">
        <v>82</v>
      </c>
      <c s="25" t="s">
        <v>49</v>
      </c>
      <c s="30" t="s">
        <v>83</v>
      </c>
      <c s="31" t="s">
        <v>51</v>
      </c>
      <c s="32">
        <v>100.71</v>
      </c>
      <c s="33">
        <v>0</v>
      </c>
      <c s="33">
        <f>ROUND(ROUND(H31,2)*ROUND(G31,3),2)</f>
      </c>
      <c s="31" t="s">
        <v>52</v>
      </c>
      <c r="O31">
        <f>(I31*21)/100</f>
      </c>
      <c t="s">
        <v>23</v>
      </c>
    </row>
    <row r="32" spans="1:5" ht="38.25">
      <c r="A32" s="34" t="s">
        <v>53</v>
      </c>
      <c r="E32" s="35" t="s">
        <v>84</v>
      </c>
    </row>
    <row r="33" spans="1:5" ht="12.75">
      <c r="A33" s="36" t="s">
        <v>54</v>
      </c>
      <c r="E33" s="37" t="s">
        <v>85</v>
      </c>
    </row>
    <row r="34" spans="1:5" ht="280.5">
      <c r="A34" t="s">
        <v>56</v>
      </c>
      <c r="E34" s="35" t="s">
        <v>86</v>
      </c>
    </row>
    <row r="35" spans="1:18" ht="12.75" customHeight="1">
      <c r="A35" s="6" t="s">
        <v>45</v>
      </c>
      <c s="6"/>
      <c s="39" t="s">
        <v>87</v>
      </c>
      <c s="6"/>
      <c s="27" t="s">
        <v>88</v>
      </c>
      <c s="6"/>
      <c s="6"/>
      <c s="6"/>
      <c s="40">
        <f>0+Q35</f>
      </c>
      <c s="6"/>
      <c r="O35">
        <f>0+R35</f>
      </c>
      <c r="Q35">
        <f>0+I36+I40+I44+I48+I52+I56+I60+I64+I68+I72+I76+I80+I84+I88</f>
      </c>
      <c>
        <f>0+O36+O40+O44+O48+O52+O56+O60+O64+O68+O72+O76+O80+O84+O88</f>
      </c>
    </row>
    <row r="36" spans="1:16" ht="12.75">
      <c r="A36" s="25" t="s">
        <v>47</v>
      </c>
      <c s="29" t="s">
        <v>89</v>
      </c>
      <c s="29" t="s">
        <v>90</v>
      </c>
      <c s="25" t="s">
        <v>49</v>
      </c>
      <c s="30" t="s">
        <v>91</v>
      </c>
      <c s="31" t="s">
        <v>92</v>
      </c>
      <c s="32">
        <v>224.8</v>
      </c>
      <c s="33">
        <v>0</v>
      </c>
      <c s="33">
        <f>ROUND(ROUND(H36,2)*ROUND(G36,3),2)</f>
      </c>
      <c s="31" t="s">
        <v>52</v>
      </c>
      <c r="O36">
        <f>(I36*21)/100</f>
      </c>
      <c t="s">
        <v>23</v>
      </c>
    </row>
    <row r="37" spans="1:5" ht="12.75">
      <c r="A37" s="34" t="s">
        <v>53</v>
      </c>
      <c r="E37" s="35" t="s">
        <v>49</v>
      </c>
    </row>
    <row r="38" spans="1:5" ht="12.75">
      <c r="A38" s="36" t="s">
        <v>54</v>
      </c>
      <c r="E38" s="37" t="s">
        <v>93</v>
      </c>
    </row>
    <row r="39" spans="1:5" ht="255">
      <c r="A39" t="s">
        <v>56</v>
      </c>
      <c r="E39" s="35" t="s">
        <v>94</v>
      </c>
    </row>
    <row r="40" spans="1:16" ht="12.75">
      <c r="A40" s="25" t="s">
        <v>47</v>
      </c>
      <c s="29" t="s">
        <v>95</v>
      </c>
      <c s="29" t="s">
        <v>96</v>
      </c>
      <c s="25" t="s">
        <v>49</v>
      </c>
      <c s="30" t="s">
        <v>97</v>
      </c>
      <c s="31" t="s">
        <v>92</v>
      </c>
      <c s="32">
        <v>224.8</v>
      </c>
      <c s="33">
        <v>0</v>
      </c>
      <c s="33">
        <f>ROUND(ROUND(H40,2)*ROUND(G40,3),2)</f>
      </c>
      <c s="31" t="s">
        <v>52</v>
      </c>
      <c r="O40">
        <f>(I40*21)/100</f>
      </c>
      <c t="s">
        <v>23</v>
      </c>
    </row>
    <row r="41" spans="1:5" ht="12.75">
      <c r="A41" s="34" t="s">
        <v>53</v>
      </c>
      <c r="E41" s="35" t="s">
        <v>49</v>
      </c>
    </row>
    <row r="42" spans="1:5" ht="12.75">
      <c r="A42" s="36" t="s">
        <v>54</v>
      </c>
      <c r="E42" s="37" t="s">
        <v>93</v>
      </c>
    </row>
    <row r="43" spans="1:5" ht="25.5">
      <c r="A43" t="s">
        <v>56</v>
      </c>
      <c r="E43" s="35" t="s">
        <v>98</v>
      </c>
    </row>
    <row r="44" spans="1:16" ht="12.75">
      <c r="A44" s="25" t="s">
        <v>47</v>
      </c>
      <c s="29" t="s">
        <v>99</v>
      </c>
      <c s="29" t="s">
        <v>100</v>
      </c>
      <c s="25" t="s">
        <v>49</v>
      </c>
      <c s="30" t="s">
        <v>101</v>
      </c>
      <c s="31" t="s">
        <v>92</v>
      </c>
      <c s="32">
        <v>11</v>
      </c>
      <c s="33">
        <v>0</v>
      </c>
      <c s="33">
        <f>ROUND(ROUND(H44,2)*ROUND(G44,3),2)</f>
      </c>
      <c s="31" t="s">
        <v>52</v>
      </c>
      <c r="O44">
        <f>(I44*21)/100</f>
      </c>
      <c t="s">
        <v>23</v>
      </c>
    </row>
    <row r="45" spans="1:5" ht="12.75">
      <c r="A45" s="34" t="s">
        <v>53</v>
      </c>
      <c r="E45" s="35" t="s">
        <v>102</v>
      </c>
    </row>
    <row r="46" spans="1:5" ht="12.75">
      <c r="A46" s="36" t="s">
        <v>54</v>
      </c>
      <c r="E46" s="37" t="s">
        <v>103</v>
      </c>
    </row>
    <row r="47" spans="1:5" ht="51">
      <c r="A47" t="s">
        <v>56</v>
      </c>
      <c r="E47" s="35" t="s">
        <v>104</v>
      </c>
    </row>
    <row r="48" spans="1:16" ht="12.75">
      <c r="A48" s="25" t="s">
        <v>47</v>
      </c>
      <c s="29" t="s">
        <v>105</v>
      </c>
      <c s="29" t="s">
        <v>106</v>
      </c>
      <c s="25" t="s">
        <v>49</v>
      </c>
      <c s="30" t="s">
        <v>107</v>
      </c>
      <c s="31" t="s">
        <v>108</v>
      </c>
      <c s="32">
        <v>3</v>
      </c>
      <c s="33">
        <v>0</v>
      </c>
      <c s="33">
        <f>ROUND(ROUND(H48,2)*ROUND(G48,3),2)</f>
      </c>
      <c s="31" t="s">
        <v>52</v>
      </c>
      <c r="O48">
        <f>(I48*21)/100</f>
      </c>
      <c t="s">
        <v>23</v>
      </c>
    </row>
    <row r="49" spans="1:5" ht="12.75">
      <c r="A49" s="34" t="s">
        <v>53</v>
      </c>
      <c r="E49" s="35" t="s">
        <v>109</v>
      </c>
    </row>
    <row r="50" spans="1:5" ht="12.75">
      <c r="A50" s="36" t="s">
        <v>54</v>
      </c>
      <c r="E50" s="37" t="s">
        <v>110</v>
      </c>
    </row>
    <row r="51" spans="1:5" ht="25.5">
      <c r="A51" t="s">
        <v>56</v>
      </c>
      <c r="E51" s="35" t="s">
        <v>111</v>
      </c>
    </row>
    <row r="52" spans="1:16" ht="12.75">
      <c r="A52" s="25" t="s">
        <v>47</v>
      </c>
      <c s="29" t="s">
        <v>112</v>
      </c>
      <c s="29" t="s">
        <v>113</v>
      </c>
      <c s="25" t="s">
        <v>49</v>
      </c>
      <c s="30" t="s">
        <v>114</v>
      </c>
      <c s="31" t="s">
        <v>92</v>
      </c>
      <c s="32">
        <v>224.8</v>
      </c>
      <c s="33">
        <v>0</v>
      </c>
      <c s="33">
        <f>ROUND(ROUND(H52,2)*ROUND(G52,3),2)</f>
      </c>
      <c s="31" t="s">
        <v>52</v>
      </c>
      <c r="O52">
        <f>(I52*21)/100</f>
      </c>
      <c t="s">
        <v>23</v>
      </c>
    </row>
    <row r="53" spans="1:5" ht="12.75">
      <c r="A53" s="34" t="s">
        <v>53</v>
      </c>
      <c r="E53" s="35" t="s">
        <v>49</v>
      </c>
    </row>
    <row r="54" spans="1:5" ht="12.75">
      <c r="A54" s="36" t="s">
        <v>54</v>
      </c>
      <c r="E54" s="37" t="s">
        <v>93</v>
      </c>
    </row>
    <row r="55" spans="1:5" ht="51">
      <c r="A55" t="s">
        <v>56</v>
      </c>
      <c r="E55" s="35" t="s">
        <v>115</v>
      </c>
    </row>
    <row r="56" spans="1:16" ht="12.75">
      <c r="A56" s="25" t="s">
        <v>47</v>
      </c>
      <c s="29" t="s">
        <v>116</v>
      </c>
      <c s="29" t="s">
        <v>117</v>
      </c>
      <c s="25" t="s">
        <v>49</v>
      </c>
      <c s="30" t="s">
        <v>118</v>
      </c>
      <c s="31" t="s">
        <v>92</v>
      </c>
      <c s="32">
        <v>224.8</v>
      </c>
      <c s="33">
        <v>0</v>
      </c>
      <c s="33">
        <f>ROUND(ROUND(H56,2)*ROUND(G56,3),2)</f>
      </c>
      <c s="31" t="s">
        <v>52</v>
      </c>
      <c r="O56">
        <f>(I56*21)/100</f>
      </c>
      <c t="s">
        <v>23</v>
      </c>
    </row>
    <row r="57" spans="1:5" ht="12.75">
      <c r="A57" s="34" t="s">
        <v>53</v>
      </c>
      <c r="E57" s="35" t="s">
        <v>119</v>
      </c>
    </row>
    <row r="58" spans="1:5" ht="12.75">
      <c r="A58" s="36" t="s">
        <v>54</v>
      </c>
      <c r="E58" s="37" t="s">
        <v>93</v>
      </c>
    </row>
    <row r="59" spans="1:5" ht="242.25">
      <c r="A59" t="s">
        <v>56</v>
      </c>
      <c r="E59" s="35" t="s">
        <v>120</v>
      </c>
    </row>
    <row r="60" spans="1:16" ht="12.75">
      <c r="A60" s="25" t="s">
        <v>47</v>
      </c>
      <c s="29" t="s">
        <v>121</v>
      </c>
      <c s="29" t="s">
        <v>122</v>
      </c>
      <c s="25" t="s">
        <v>49</v>
      </c>
      <c s="30" t="s">
        <v>123</v>
      </c>
      <c s="31" t="s">
        <v>92</v>
      </c>
      <c s="32">
        <v>7</v>
      </c>
      <c s="33">
        <v>0</v>
      </c>
      <c s="33">
        <f>ROUND(ROUND(H60,2)*ROUND(G60,3),2)</f>
      </c>
      <c s="31" t="s">
        <v>52</v>
      </c>
      <c r="O60">
        <f>(I60*21)/100</f>
      </c>
      <c t="s">
        <v>23</v>
      </c>
    </row>
    <row r="61" spans="1:5" ht="38.25">
      <c r="A61" s="34" t="s">
        <v>53</v>
      </c>
      <c r="E61" s="35" t="s">
        <v>124</v>
      </c>
    </row>
    <row r="62" spans="1:5" ht="12.75">
      <c r="A62" s="36" t="s">
        <v>54</v>
      </c>
      <c r="E62" s="37" t="s">
        <v>125</v>
      </c>
    </row>
    <row r="63" spans="1:5" ht="255">
      <c r="A63" t="s">
        <v>56</v>
      </c>
      <c r="E63" s="35" t="s">
        <v>94</v>
      </c>
    </row>
    <row r="64" spans="1:16" ht="12.75">
      <c r="A64" s="25" t="s">
        <v>47</v>
      </c>
      <c s="29" t="s">
        <v>126</v>
      </c>
      <c s="29" t="s">
        <v>127</v>
      </c>
      <c s="25" t="s">
        <v>49</v>
      </c>
      <c s="30" t="s">
        <v>128</v>
      </c>
      <c s="31" t="s">
        <v>92</v>
      </c>
      <c s="32">
        <v>9</v>
      </c>
      <c s="33">
        <v>0</v>
      </c>
      <c s="33">
        <f>ROUND(ROUND(H64,2)*ROUND(G64,3),2)</f>
      </c>
      <c s="31" t="s">
        <v>52</v>
      </c>
      <c r="O64">
        <f>(I64*21)/100</f>
      </c>
      <c t="s">
        <v>23</v>
      </c>
    </row>
    <row r="65" spans="1:5" ht="25.5">
      <c r="A65" s="34" t="s">
        <v>53</v>
      </c>
      <c r="E65" s="35" t="s">
        <v>129</v>
      </c>
    </row>
    <row r="66" spans="1:5" ht="12.75">
      <c r="A66" s="36" t="s">
        <v>54</v>
      </c>
      <c r="E66" s="37" t="s">
        <v>130</v>
      </c>
    </row>
    <row r="67" spans="1:5" ht="255">
      <c r="A67" t="s">
        <v>56</v>
      </c>
      <c r="E67" s="35" t="s">
        <v>94</v>
      </c>
    </row>
    <row r="68" spans="1:16" ht="12.75">
      <c r="A68" s="25" t="s">
        <v>47</v>
      </c>
      <c s="29" t="s">
        <v>131</v>
      </c>
      <c s="29" t="s">
        <v>132</v>
      </c>
      <c s="25" t="s">
        <v>49</v>
      </c>
      <c s="30" t="s">
        <v>133</v>
      </c>
      <c s="31" t="s">
        <v>92</v>
      </c>
      <c s="32">
        <v>11</v>
      </c>
      <c s="33">
        <v>0</v>
      </c>
      <c s="33">
        <f>ROUND(ROUND(H68,2)*ROUND(G68,3),2)</f>
      </c>
      <c s="31" t="s">
        <v>52</v>
      </c>
      <c r="O68">
        <f>(I68*21)/100</f>
      </c>
      <c t="s">
        <v>23</v>
      </c>
    </row>
    <row r="69" spans="1:5" ht="12.75">
      <c r="A69" s="34" t="s">
        <v>53</v>
      </c>
      <c r="E69" s="35" t="s">
        <v>49</v>
      </c>
    </row>
    <row r="70" spans="1:5" ht="12.75">
      <c r="A70" s="36" t="s">
        <v>54</v>
      </c>
      <c r="E70" s="37" t="s">
        <v>103</v>
      </c>
    </row>
    <row r="71" spans="1:5" ht="255">
      <c r="A71" t="s">
        <v>56</v>
      </c>
      <c r="E71" s="35" t="s">
        <v>134</v>
      </c>
    </row>
    <row r="72" spans="1:16" ht="12.75">
      <c r="A72" s="25" t="s">
        <v>47</v>
      </c>
      <c s="29" t="s">
        <v>135</v>
      </c>
      <c s="29" t="s">
        <v>136</v>
      </c>
      <c s="25" t="s">
        <v>49</v>
      </c>
      <c s="30" t="s">
        <v>137</v>
      </c>
      <c s="31" t="s">
        <v>92</v>
      </c>
      <c s="32">
        <v>2</v>
      </c>
      <c s="33">
        <v>0</v>
      </c>
      <c s="33">
        <f>ROUND(ROUND(H72,2)*ROUND(G72,3),2)</f>
      </c>
      <c s="31" t="s">
        <v>52</v>
      </c>
      <c r="O72">
        <f>(I72*21)/100</f>
      </c>
      <c t="s">
        <v>23</v>
      </c>
    </row>
    <row r="73" spans="1:5" ht="12.75">
      <c r="A73" s="34" t="s">
        <v>53</v>
      </c>
      <c r="E73" s="35" t="s">
        <v>138</v>
      </c>
    </row>
    <row r="74" spans="1:5" ht="12.75">
      <c r="A74" s="36" t="s">
        <v>54</v>
      </c>
      <c r="E74" s="37" t="s">
        <v>139</v>
      </c>
    </row>
    <row r="75" spans="1:5" ht="255">
      <c r="A75" t="s">
        <v>56</v>
      </c>
      <c r="E75" s="35" t="s">
        <v>94</v>
      </c>
    </row>
    <row r="76" spans="1:16" ht="12.75">
      <c r="A76" s="25" t="s">
        <v>47</v>
      </c>
      <c s="29" t="s">
        <v>140</v>
      </c>
      <c s="29" t="s">
        <v>141</v>
      </c>
      <c s="25" t="s">
        <v>49</v>
      </c>
      <c s="30" t="s">
        <v>142</v>
      </c>
      <c s="31" t="s">
        <v>108</v>
      </c>
      <c s="32">
        <v>3</v>
      </c>
      <c s="33">
        <v>0</v>
      </c>
      <c s="33">
        <f>ROUND(ROUND(H76,2)*ROUND(G76,3),2)</f>
      </c>
      <c s="31" t="s">
        <v>52</v>
      </c>
      <c r="O76">
        <f>(I76*21)/100</f>
      </c>
      <c t="s">
        <v>23</v>
      </c>
    </row>
    <row r="77" spans="1:5" ht="25.5">
      <c r="A77" s="34" t="s">
        <v>53</v>
      </c>
      <c r="E77" s="35" t="s">
        <v>143</v>
      </c>
    </row>
    <row r="78" spans="1:5" ht="12.75">
      <c r="A78" s="36" t="s">
        <v>54</v>
      </c>
      <c r="E78" s="37" t="s">
        <v>110</v>
      </c>
    </row>
    <row r="79" spans="1:5" ht="267.75">
      <c r="A79" t="s">
        <v>56</v>
      </c>
      <c r="E79" s="35" t="s">
        <v>144</v>
      </c>
    </row>
    <row r="80" spans="1:16" ht="12.75">
      <c r="A80" s="25" t="s">
        <v>47</v>
      </c>
      <c s="29" t="s">
        <v>145</v>
      </c>
      <c s="29" t="s">
        <v>146</v>
      </c>
      <c s="25" t="s">
        <v>49</v>
      </c>
      <c s="30" t="s">
        <v>147</v>
      </c>
      <c s="31" t="s">
        <v>108</v>
      </c>
      <c s="32">
        <v>1</v>
      </c>
      <c s="33">
        <v>0</v>
      </c>
      <c s="33">
        <f>ROUND(ROUND(H80,2)*ROUND(G80,3),2)</f>
      </c>
      <c s="31" t="s">
        <v>52</v>
      </c>
      <c r="O80">
        <f>(I80*21)/100</f>
      </c>
      <c t="s">
        <v>23</v>
      </c>
    </row>
    <row r="81" spans="1:5" ht="12.75">
      <c r="A81" s="34" t="s">
        <v>53</v>
      </c>
      <c r="E81" s="35" t="s">
        <v>147</v>
      </c>
    </row>
    <row r="82" spans="1:5" ht="12.75">
      <c r="A82" s="36" t="s">
        <v>54</v>
      </c>
      <c r="E82" s="37" t="s">
        <v>148</v>
      </c>
    </row>
    <row r="83" spans="1:5" ht="25.5">
      <c r="A83" t="s">
        <v>56</v>
      </c>
      <c r="E83" s="35" t="s">
        <v>111</v>
      </c>
    </row>
    <row r="84" spans="1:16" ht="12.75">
      <c r="A84" s="25" t="s">
        <v>47</v>
      </c>
      <c s="29" t="s">
        <v>149</v>
      </c>
      <c s="29" t="s">
        <v>150</v>
      </c>
      <c s="25" t="s">
        <v>49</v>
      </c>
      <c s="30" t="s">
        <v>151</v>
      </c>
      <c s="31" t="s">
        <v>92</v>
      </c>
      <c s="32">
        <v>224.8</v>
      </c>
      <c s="33">
        <v>0</v>
      </c>
      <c s="33">
        <f>ROUND(ROUND(H84,2)*ROUND(G84,3),2)</f>
      </c>
      <c s="31" t="s">
        <v>52</v>
      </c>
      <c r="O84">
        <f>(I84*21)/100</f>
      </c>
      <c t="s">
        <v>23</v>
      </c>
    </row>
    <row r="85" spans="1:5" ht="12.75">
      <c r="A85" s="34" t="s">
        <v>53</v>
      </c>
      <c r="E85" s="35" t="s">
        <v>49</v>
      </c>
    </row>
    <row r="86" spans="1:5" ht="12.75">
      <c r="A86" s="36" t="s">
        <v>54</v>
      </c>
      <c r="E86" s="37" t="s">
        <v>93</v>
      </c>
    </row>
    <row r="87" spans="1:5" ht="51">
      <c r="A87" t="s">
        <v>56</v>
      </c>
      <c r="E87" s="35" t="s">
        <v>152</v>
      </c>
    </row>
    <row r="88" spans="1:16" ht="12.75">
      <c r="A88" s="25" t="s">
        <v>47</v>
      </c>
      <c s="29" t="s">
        <v>153</v>
      </c>
      <c s="29" t="s">
        <v>154</v>
      </c>
      <c s="25" t="s">
        <v>49</v>
      </c>
      <c s="30" t="s">
        <v>155</v>
      </c>
      <c s="31" t="s">
        <v>92</v>
      </c>
      <c s="32">
        <v>224.8</v>
      </c>
      <c s="33">
        <v>0</v>
      </c>
      <c s="33">
        <f>ROUND(ROUND(H88,2)*ROUND(G88,3),2)</f>
      </c>
      <c s="31" t="s">
        <v>52</v>
      </c>
      <c r="O88">
        <f>(I88*21)/100</f>
      </c>
      <c t="s">
        <v>23</v>
      </c>
    </row>
    <row r="89" spans="1:5" ht="12.75">
      <c r="A89" s="34" t="s">
        <v>53</v>
      </c>
      <c r="E89" s="35" t="s">
        <v>49</v>
      </c>
    </row>
    <row r="90" spans="1:5" ht="12.75">
      <c r="A90" s="36" t="s">
        <v>54</v>
      </c>
      <c r="E90" s="37" t="s">
        <v>93</v>
      </c>
    </row>
    <row r="91" spans="1:5" ht="38.25">
      <c r="A91" t="s">
        <v>56</v>
      </c>
      <c r="E91" s="35" t="s">
        <v>156</v>
      </c>
    </row>
    <row r="92" spans="1:18" ht="12.75" customHeight="1">
      <c r="A92" s="6" t="s">
        <v>45</v>
      </c>
      <c s="6"/>
      <c s="39" t="s">
        <v>40</v>
      </c>
      <c s="6"/>
      <c s="27" t="s">
        <v>157</v>
      </c>
      <c s="6"/>
      <c s="6"/>
      <c s="6"/>
      <c s="40">
        <f>0+Q92</f>
      </c>
      <c s="6"/>
      <c r="O92">
        <f>0+R92</f>
      </c>
      <c r="Q92">
        <f>0+I93</f>
      </c>
      <c>
        <f>0+O93</f>
      </c>
    </row>
    <row r="93" spans="1:16" ht="12.75">
      <c r="A93" s="25" t="s">
        <v>47</v>
      </c>
      <c s="29" t="s">
        <v>158</v>
      </c>
      <c s="29" t="s">
        <v>159</v>
      </c>
      <c s="25" t="s">
        <v>49</v>
      </c>
      <c s="30" t="s">
        <v>160</v>
      </c>
      <c s="31" t="s">
        <v>92</v>
      </c>
      <c s="32">
        <v>191.4</v>
      </c>
      <c s="33">
        <v>0</v>
      </c>
      <c s="33">
        <f>ROUND(ROUND(H93,2)*ROUND(G93,3),2)</f>
      </c>
      <c s="31" t="s">
        <v>52</v>
      </c>
      <c r="O93">
        <f>(I93*21)/100</f>
      </c>
      <c t="s">
        <v>23</v>
      </c>
    </row>
    <row r="94" spans="1:5" ht="12.75">
      <c r="A94" s="34" t="s">
        <v>53</v>
      </c>
      <c r="E94" s="35" t="s">
        <v>49</v>
      </c>
    </row>
    <row r="95" spans="1:5" ht="12.75">
      <c r="A95" s="36" t="s">
        <v>54</v>
      </c>
      <c r="E95" s="37" t="s">
        <v>161</v>
      </c>
    </row>
    <row r="96" spans="1:5" ht="76.5">
      <c r="A96" t="s">
        <v>56</v>
      </c>
      <c r="E96" s="35" t="s">
        <v>162</v>
      </c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6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0+O8+O13+O30+O35+O64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163</v>
      </c>
      <c s="41">
        <f>0+I8+I13+I30+I35+I64</f>
      </c>
      <c s="10"/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163</v>
      </c>
      <c s="6"/>
      <c s="18" t="s">
        <v>164</v>
      </c>
      <c s="6"/>
      <c s="6"/>
      <c s="19"/>
      <c s="19"/>
      <c s="6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s="15" t="s">
        <v>43</v>
      </c>
      <c r="O5" t="s">
        <v>21</v>
      </c>
      <c t="s">
        <v>23</v>
      </c>
    </row>
    <row r="6" spans="1:10" ht="12.75" customHeight="1">
      <c r="A6" s="15"/>
      <c s="15"/>
      <c s="15"/>
      <c s="15"/>
      <c s="15"/>
      <c s="15"/>
      <c s="15"/>
      <c s="15" t="s">
        <v>39</v>
      </c>
      <c s="15" t="s">
        <v>41</v>
      </c>
      <c s="15"/>
    </row>
    <row r="7" spans="1:10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  <c s="15" t="s">
        <v>44</v>
      </c>
    </row>
    <row r="8" spans="1:18" ht="12.75" customHeight="1">
      <c r="A8" s="19" t="s">
        <v>45</v>
      </c>
      <c s="19"/>
      <c s="26" t="s">
        <v>27</v>
      </c>
      <c s="19"/>
      <c s="27" t="s">
        <v>46</v>
      </c>
      <c s="19"/>
      <c s="19"/>
      <c s="19"/>
      <c s="28">
        <f>0+Q8</f>
      </c>
      <c s="19"/>
      <c r="O8">
        <f>0+R8</f>
      </c>
      <c r="Q8">
        <f>0+I9</f>
      </c>
      <c>
        <f>0+O9</f>
      </c>
    </row>
    <row r="9" spans="1:16" ht="12.75">
      <c r="A9" s="25" t="s">
        <v>47</v>
      </c>
      <c s="29" t="s">
        <v>29</v>
      </c>
      <c s="29" t="s">
        <v>48</v>
      </c>
      <c s="25" t="s">
        <v>49</v>
      </c>
      <c s="30" t="s">
        <v>50</v>
      </c>
      <c s="31" t="s">
        <v>51</v>
      </c>
      <c s="32">
        <v>41.483</v>
      </c>
      <c s="33">
        <v>0</v>
      </c>
      <c s="33">
        <f>ROUND(ROUND(H9,2)*ROUND(G9,3),2)</f>
      </c>
      <c s="31" t="s">
        <v>52</v>
      </c>
      <c r="O9">
        <f>(I9*21)/100</f>
      </c>
      <c t="s">
        <v>23</v>
      </c>
    </row>
    <row r="10" spans="1:5" ht="12.75">
      <c r="A10" s="34" t="s">
        <v>53</v>
      </c>
      <c r="E10" s="35" t="s">
        <v>49</v>
      </c>
    </row>
    <row r="11" spans="1:5" ht="76.5">
      <c r="A11" s="36" t="s">
        <v>54</v>
      </c>
      <c r="E11" s="37" t="s">
        <v>165</v>
      </c>
    </row>
    <row r="12" spans="1:5" ht="25.5">
      <c r="A12" t="s">
        <v>56</v>
      </c>
      <c r="E12" s="35" t="s">
        <v>57</v>
      </c>
    </row>
    <row r="13" spans="1:18" ht="12.75" customHeight="1">
      <c r="A13" s="6" t="s">
        <v>45</v>
      </c>
      <c s="6"/>
      <c s="39" t="s">
        <v>29</v>
      </c>
      <c s="6"/>
      <c s="27" t="s">
        <v>58</v>
      </c>
      <c s="6"/>
      <c s="6"/>
      <c s="6"/>
      <c s="40">
        <f>0+Q13</f>
      </c>
      <c s="6"/>
      <c r="O13">
        <f>0+R13</f>
      </c>
      <c r="Q13">
        <f>0+I14+I18+I22+I26</f>
      </c>
      <c>
        <f>0+O14+O18+O22+O26</f>
      </c>
    </row>
    <row r="14" spans="1:16" ht="12.75">
      <c r="A14" s="25" t="s">
        <v>47</v>
      </c>
      <c s="29" t="s">
        <v>22</v>
      </c>
      <c s="29" t="s">
        <v>59</v>
      </c>
      <c s="25" t="s">
        <v>49</v>
      </c>
      <c s="30" t="s">
        <v>60</v>
      </c>
      <c s="31" t="s">
        <v>51</v>
      </c>
      <c s="32">
        <v>235.288</v>
      </c>
      <c s="33">
        <v>0</v>
      </c>
      <c s="33">
        <f>ROUND(ROUND(H14,2)*ROUND(G14,3),2)</f>
      </c>
      <c s="31" t="s">
        <v>52</v>
      </c>
      <c r="O14">
        <f>(I14*21)/100</f>
      </c>
      <c t="s">
        <v>23</v>
      </c>
    </row>
    <row r="15" spans="1:5" ht="12.75">
      <c r="A15" s="34" t="s">
        <v>53</v>
      </c>
      <c r="E15" s="35" t="s">
        <v>49</v>
      </c>
    </row>
    <row r="16" spans="1:5" ht="89.25">
      <c r="A16" s="36" t="s">
        <v>54</v>
      </c>
      <c r="E16" s="37" t="s">
        <v>166</v>
      </c>
    </row>
    <row r="17" spans="1:5" ht="318.75">
      <c r="A17" t="s">
        <v>56</v>
      </c>
      <c r="E17" s="35" t="s">
        <v>62</v>
      </c>
    </row>
    <row r="18" spans="1:16" ht="12.75">
      <c r="A18" s="25" t="s">
        <v>47</v>
      </c>
      <c s="29" t="s">
        <v>33</v>
      </c>
      <c s="29" t="s">
        <v>63</v>
      </c>
      <c s="25" t="s">
        <v>49</v>
      </c>
      <c s="30" t="s">
        <v>64</v>
      </c>
      <c s="31" t="s">
        <v>51</v>
      </c>
      <c s="32">
        <v>109.288</v>
      </c>
      <c s="33">
        <v>0</v>
      </c>
      <c s="33">
        <f>ROUND(ROUND(H18,2)*ROUND(G18,3),2)</f>
      </c>
      <c s="31" t="s">
        <v>52</v>
      </c>
      <c r="O18">
        <f>(I18*21)/100</f>
      </c>
      <c t="s">
        <v>23</v>
      </c>
    </row>
    <row r="19" spans="1:5" ht="12.75">
      <c r="A19" s="34" t="s">
        <v>53</v>
      </c>
      <c r="E19" s="35" t="s">
        <v>65</v>
      </c>
    </row>
    <row r="20" spans="1:5" ht="63.75">
      <c r="A20" s="36" t="s">
        <v>54</v>
      </c>
      <c r="E20" s="37" t="s">
        <v>167</v>
      </c>
    </row>
    <row r="21" spans="1:5" ht="229.5">
      <c r="A21" t="s">
        <v>56</v>
      </c>
      <c r="E21" s="35" t="s">
        <v>67</v>
      </c>
    </row>
    <row r="22" spans="1:16" ht="12.75">
      <c r="A22" s="25" t="s">
        <v>47</v>
      </c>
      <c s="29" t="s">
        <v>68</v>
      </c>
      <c s="29" t="s">
        <v>69</v>
      </c>
      <c s="25" t="s">
        <v>49</v>
      </c>
      <c s="30" t="s">
        <v>70</v>
      </c>
      <c s="31" t="s">
        <v>51</v>
      </c>
      <c s="32">
        <v>7.2</v>
      </c>
      <c s="33">
        <v>0</v>
      </c>
      <c s="33">
        <f>ROUND(ROUND(H22,2)*ROUND(G22,3),2)</f>
      </c>
      <c s="31" t="s">
        <v>52</v>
      </c>
      <c r="O22">
        <f>(I22*21)/100</f>
      </c>
      <c t="s">
        <v>23</v>
      </c>
    </row>
    <row r="23" spans="1:5" ht="12.75">
      <c r="A23" s="34" t="s">
        <v>53</v>
      </c>
      <c r="E23" s="35" t="s">
        <v>71</v>
      </c>
    </row>
    <row r="24" spans="1:5" ht="12.75">
      <c r="A24" s="36" t="s">
        <v>54</v>
      </c>
      <c r="E24" s="37" t="s">
        <v>168</v>
      </c>
    </row>
    <row r="25" spans="1:5" ht="38.25">
      <c r="A25" t="s">
        <v>56</v>
      </c>
      <c r="E25" s="35" t="s">
        <v>73</v>
      </c>
    </row>
    <row r="26" spans="1:16" ht="12.75">
      <c r="A26" s="25" t="s">
        <v>47</v>
      </c>
      <c s="29" t="s">
        <v>74</v>
      </c>
      <c s="29" t="s">
        <v>75</v>
      </c>
      <c s="25" t="s">
        <v>49</v>
      </c>
      <c s="30" t="s">
        <v>76</v>
      </c>
      <c s="31" t="s">
        <v>77</v>
      </c>
      <c s="32">
        <v>90</v>
      </c>
      <c s="33">
        <v>0</v>
      </c>
      <c s="33">
        <f>ROUND(ROUND(H26,2)*ROUND(G26,3),2)</f>
      </c>
      <c s="31" t="s">
        <v>52</v>
      </c>
      <c r="O26">
        <f>(I26*21)/100</f>
      </c>
      <c t="s">
        <v>23</v>
      </c>
    </row>
    <row r="27" spans="1:5" ht="12.75">
      <c r="A27" s="34" t="s">
        <v>53</v>
      </c>
      <c r="E27" s="35" t="s">
        <v>78</v>
      </c>
    </row>
    <row r="28" spans="1:5" ht="12.75">
      <c r="A28" s="36" t="s">
        <v>54</v>
      </c>
      <c r="E28" s="37" t="s">
        <v>169</v>
      </c>
    </row>
    <row r="29" spans="1:5" ht="63.75">
      <c r="A29" t="s">
        <v>56</v>
      </c>
      <c r="E29" s="35" t="s">
        <v>80</v>
      </c>
    </row>
    <row r="30" spans="1:18" ht="12.75" customHeight="1">
      <c r="A30" s="6" t="s">
        <v>45</v>
      </c>
      <c s="6"/>
      <c s="39" t="s">
        <v>33</v>
      </c>
      <c s="6"/>
      <c s="27" t="s">
        <v>81</v>
      </c>
      <c s="6"/>
      <c s="6"/>
      <c s="6"/>
      <c s="40">
        <f>0+Q30</f>
      </c>
      <c s="6"/>
      <c r="O30">
        <f>0+R30</f>
      </c>
      <c r="Q30">
        <f>0+I31</f>
      </c>
      <c>
        <f>0+O31</f>
      </c>
    </row>
    <row r="31" spans="1:16" ht="12.75">
      <c r="A31" s="25" t="s">
        <v>47</v>
      </c>
      <c s="29" t="s">
        <v>37</v>
      </c>
      <c s="29" t="s">
        <v>82</v>
      </c>
      <c s="25" t="s">
        <v>49</v>
      </c>
      <c s="30" t="s">
        <v>83</v>
      </c>
      <c s="31" t="s">
        <v>51</v>
      </c>
      <c s="32">
        <v>33.6</v>
      </c>
      <c s="33">
        <v>0</v>
      </c>
      <c s="33">
        <f>ROUND(ROUND(H31,2)*ROUND(G31,3),2)</f>
      </c>
      <c s="31" t="s">
        <v>52</v>
      </c>
      <c r="O31">
        <f>(I31*21)/100</f>
      </c>
      <c t="s">
        <v>23</v>
      </c>
    </row>
    <row r="32" spans="1:5" ht="38.25">
      <c r="A32" s="34" t="s">
        <v>53</v>
      </c>
      <c r="E32" s="35" t="s">
        <v>84</v>
      </c>
    </row>
    <row r="33" spans="1:5" ht="12.75">
      <c r="A33" s="36" t="s">
        <v>54</v>
      </c>
      <c r="E33" s="37" t="s">
        <v>170</v>
      </c>
    </row>
    <row r="34" spans="1:5" ht="280.5">
      <c r="A34" t="s">
        <v>56</v>
      </c>
      <c r="E34" s="35" t="s">
        <v>86</v>
      </c>
    </row>
    <row r="35" spans="1:18" ht="12.75" customHeight="1">
      <c r="A35" s="6" t="s">
        <v>45</v>
      </c>
      <c s="6"/>
      <c s="39" t="s">
        <v>87</v>
      </c>
      <c s="6"/>
      <c s="27" t="s">
        <v>88</v>
      </c>
      <c s="6"/>
      <c s="6"/>
      <c s="6"/>
      <c s="40">
        <f>0+Q35</f>
      </c>
      <c s="6"/>
      <c r="O35">
        <f>0+R35</f>
      </c>
      <c r="Q35">
        <f>0+I36+I40+I44+I48+I52+I56+I60</f>
      </c>
      <c>
        <f>0+O36+O40+O44+O48+O52+O56+O60</f>
      </c>
    </row>
    <row r="36" spans="1:16" ht="12.75">
      <c r="A36" s="25" t="s">
        <v>47</v>
      </c>
      <c s="29" t="s">
        <v>89</v>
      </c>
      <c s="29" t="s">
        <v>90</v>
      </c>
      <c s="25" t="s">
        <v>49</v>
      </c>
      <c s="30" t="s">
        <v>91</v>
      </c>
      <c s="31" t="s">
        <v>92</v>
      </c>
      <c s="32">
        <v>75</v>
      </c>
      <c s="33">
        <v>0</v>
      </c>
      <c s="33">
        <f>ROUND(ROUND(H36,2)*ROUND(G36,3),2)</f>
      </c>
      <c s="31" t="s">
        <v>52</v>
      </c>
      <c r="O36">
        <f>(I36*21)/100</f>
      </c>
      <c t="s">
        <v>23</v>
      </c>
    </row>
    <row r="37" spans="1:5" ht="12.75">
      <c r="A37" s="34" t="s">
        <v>53</v>
      </c>
      <c r="E37" s="35" t="s">
        <v>49</v>
      </c>
    </row>
    <row r="38" spans="1:5" ht="12.75">
      <c r="A38" s="36" t="s">
        <v>54</v>
      </c>
      <c r="E38" s="37" t="s">
        <v>171</v>
      </c>
    </row>
    <row r="39" spans="1:5" ht="255">
      <c r="A39" t="s">
        <v>56</v>
      </c>
      <c r="E39" s="35" t="s">
        <v>94</v>
      </c>
    </row>
    <row r="40" spans="1:16" ht="12.75">
      <c r="A40" s="25" t="s">
        <v>47</v>
      </c>
      <c s="29" t="s">
        <v>95</v>
      </c>
      <c s="29" t="s">
        <v>96</v>
      </c>
      <c s="25" t="s">
        <v>49</v>
      </c>
      <c s="30" t="s">
        <v>97</v>
      </c>
      <c s="31" t="s">
        <v>92</v>
      </c>
      <c s="32">
        <v>75</v>
      </c>
      <c s="33">
        <v>0</v>
      </c>
      <c s="33">
        <f>ROUND(ROUND(H40,2)*ROUND(G40,3),2)</f>
      </c>
      <c s="31" t="s">
        <v>52</v>
      </c>
      <c r="O40">
        <f>(I40*21)/100</f>
      </c>
      <c t="s">
        <v>23</v>
      </c>
    </row>
    <row r="41" spans="1:5" ht="12.75">
      <c r="A41" s="34" t="s">
        <v>53</v>
      </c>
      <c r="E41" s="35" t="s">
        <v>49</v>
      </c>
    </row>
    <row r="42" spans="1:5" ht="12.75">
      <c r="A42" s="36" t="s">
        <v>54</v>
      </c>
      <c r="E42" s="37" t="s">
        <v>171</v>
      </c>
    </row>
    <row r="43" spans="1:5" ht="25.5">
      <c r="A43" t="s">
        <v>56</v>
      </c>
      <c r="E43" s="35" t="s">
        <v>98</v>
      </c>
    </row>
    <row r="44" spans="1:16" ht="12.75">
      <c r="A44" s="25" t="s">
        <v>47</v>
      </c>
      <c s="29" t="s">
        <v>112</v>
      </c>
      <c s="29" t="s">
        <v>113</v>
      </c>
      <c s="25" t="s">
        <v>49</v>
      </c>
      <c s="30" t="s">
        <v>114</v>
      </c>
      <c s="31" t="s">
        <v>92</v>
      </c>
      <c s="32">
        <v>75</v>
      </c>
      <c s="33">
        <v>0</v>
      </c>
      <c s="33">
        <f>ROUND(ROUND(H44,2)*ROUND(G44,3),2)</f>
      </c>
      <c s="31" t="s">
        <v>52</v>
      </c>
      <c r="O44">
        <f>(I44*21)/100</f>
      </c>
      <c t="s">
        <v>23</v>
      </c>
    </row>
    <row r="45" spans="1:5" ht="12.75">
      <c r="A45" s="34" t="s">
        <v>53</v>
      </c>
      <c r="E45" s="35" t="s">
        <v>49</v>
      </c>
    </row>
    <row r="46" spans="1:5" ht="12.75">
      <c r="A46" s="36" t="s">
        <v>54</v>
      </c>
      <c r="E46" s="37" t="s">
        <v>171</v>
      </c>
    </row>
    <row r="47" spans="1:5" ht="51">
      <c r="A47" t="s">
        <v>56</v>
      </c>
      <c r="E47" s="35" t="s">
        <v>115</v>
      </c>
    </row>
    <row r="48" spans="1:16" ht="12.75">
      <c r="A48" s="25" t="s">
        <v>47</v>
      </c>
      <c s="29" t="s">
        <v>116</v>
      </c>
      <c s="29" t="s">
        <v>117</v>
      </c>
      <c s="25" t="s">
        <v>49</v>
      </c>
      <c s="30" t="s">
        <v>118</v>
      </c>
      <c s="31" t="s">
        <v>92</v>
      </c>
      <c s="32">
        <v>75</v>
      </c>
      <c s="33">
        <v>0</v>
      </c>
      <c s="33">
        <f>ROUND(ROUND(H48,2)*ROUND(G48,3),2)</f>
      </c>
      <c s="31" t="s">
        <v>52</v>
      </c>
      <c r="O48">
        <f>(I48*21)/100</f>
      </c>
      <c t="s">
        <v>23</v>
      </c>
    </row>
    <row r="49" spans="1:5" ht="12.75">
      <c r="A49" s="34" t="s">
        <v>53</v>
      </c>
      <c r="E49" s="35" t="s">
        <v>119</v>
      </c>
    </row>
    <row r="50" spans="1:5" ht="12.75">
      <c r="A50" s="36" t="s">
        <v>54</v>
      </c>
      <c r="E50" s="37" t="s">
        <v>171</v>
      </c>
    </row>
    <row r="51" spans="1:5" ht="242.25">
      <c r="A51" t="s">
        <v>56</v>
      </c>
      <c r="E51" s="35" t="s">
        <v>120</v>
      </c>
    </row>
    <row r="52" spans="1:16" ht="12.75">
      <c r="A52" s="25" t="s">
        <v>47</v>
      </c>
      <c s="29" t="s">
        <v>135</v>
      </c>
      <c s="29" t="s">
        <v>136</v>
      </c>
      <c s="25" t="s">
        <v>49</v>
      </c>
      <c s="30" t="s">
        <v>137</v>
      </c>
      <c s="31" t="s">
        <v>92</v>
      </c>
      <c s="32">
        <v>2</v>
      </c>
      <c s="33">
        <v>0</v>
      </c>
      <c s="33">
        <f>ROUND(ROUND(H52,2)*ROUND(G52,3),2)</f>
      </c>
      <c s="31" t="s">
        <v>52</v>
      </c>
      <c r="O52">
        <f>(I52*21)/100</f>
      </c>
      <c t="s">
        <v>23</v>
      </c>
    </row>
    <row r="53" spans="1:5" ht="12.75">
      <c r="A53" s="34" t="s">
        <v>53</v>
      </c>
      <c r="E53" s="35" t="s">
        <v>138</v>
      </c>
    </row>
    <row r="54" spans="1:5" ht="12.75">
      <c r="A54" s="36" t="s">
        <v>54</v>
      </c>
      <c r="E54" s="37" t="s">
        <v>139</v>
      </c>
    </row>
    <row r="55" spans="1:5" ht="255">
      <c r="A55" t="s">
        <v>56</v>
      </c>
      <c r="E55" s="35" t="s">
        <v>94</v>
      </c>
    </row>
    <row r="56" spans="1:16" ht="12.75">
      <c r="A56" s="25" t="s">
        <v>47</v>
      </c>
      <c s="29" t="s">
        <v>149</v>
      </c>
      <c s="29" t="s">
        <v>150</v>
      </c>
      <c s="25" t="s">
        <v>49</v>
      </c>
      <c s="30" t="s">
        <v>151</v>
      </c>
      <c s="31" t="s">
        <v>92</v>
      </c>
      <c s="32">
        <v>75</v>
      </c>
      <c s="33">
        <v>0</v>
      </c>
      <c s="33">
        <f>ROUND(ROUND(H56,2)*ROUND(G56,3),2)</f>
      </c>
      <c s="31" t="s">
        <v>52</v>
      </c>
      <c r="O56">
        <f>(I56*21)/100</f>
      </c>
      <c t="s">
        <v>23</v>
      </c>
    </row>
    <row r="57" spans="1:5" ht="12.75">
      <c r="A57" s="34" t="s">
        <v>53</v>
      </c>
      <c r="E57" s="35" t="s">
        <v>49</v>
      </c>
    </row>
    <row r="58" spans="1:5" ht="12.75">
      <c r="A58" s="36" t="s">
        <v>54</v>
      </c>
      <c r="E58" s="37" t="s">
        <v>171</v>
      </c>
    </row>
    <row r="59" spans="1:5" ht="51">
      <c r="A59" t="s">
        <v>56</v>
      </c>
      <c r="E59" s="35" t="s">
        <v>152</v>
      </c>
    </row>
    <row r="60" spans="1:16" ht="12.75">
      <c r="A60" s="25" t="s">
        <v>47</v>
      </c>
      <c s="29" t="s">
        <v>153</v>
      </c>
      <c s="29" t="s">
        <v>154</v>
      </c>
      <c s="25" t="s">
        <v>49</v>
      </c>
      <c s="30" t="s">
        <v>155</v>
      </c>
      <c s="31" t="s">
        <v>92</v>
      </c>
      <c s="32">
        <v>75</v>
      </c>
      <c s="33">
        <v>0</v>
      </c>
      <c s="33">
        <f>ROUND(ROUND(H60,2)*ROUND(G60,3),2)</f>
      </c>
      <c s="31" t="s">
        <v>52</v>
      </c>
      <c r="O60">
        <f>(I60*21)/100</f>
      </c>
      <c t="s">
        <v>23</v>
      </c>
    </row>
    <row r="61" spans="1:5" ht="12.75">
      <c r="A61" s="34" t="s">
        <v>53</v>
      </c>
      <c r="E61" s="35" t="s">
        <v>49</v>
      </c>
    </row>
    <row r="62" spans="1:5" ht="12.75">
      <c r="A62" s="36" t="s">
        <v>54</v>
      </c>
      <c r="E62" s="37" t="s">
        <v>171</v>
      </c>
    </row>
    <row r="63" spans="1:5" ht="38.25">
      <c r="A63" t="s">
        <v>56</v>
      </c>
      <c r="E63" s="35" t="s">
        <v>156</v>
      </c>
    </row>
    <row r="64" spans="1:18" ht="12.75" customHeight="1">
      <c r="A64" s="6" t="s">
        <v>45</v>
      </c>
      <c s="6"/>
      <c s="39" t="s">
        <v>40</v>
      </c>
      <c s="6"/>
      <c s="27" t="s">
        <v>157</v>
      </c>
      <c s="6"/>
      <c s="6"/>
      <c s="6"/>
      <c s="40">
        <f>0+Q64</f>
      </c>
      <c s="6"/>
      <c r="O64">
        <f>0+R64</f>
      </c>
      <c r="Q64">
        <f>0+I65</f>
      </c>
      <c>
        <f>0+O65</f>
      </c>
    </row>
    <row r="65" spans="1:16" ht="12.75">
      <c r="A65" s="25" t="s">
        <v>47</v>
      </c>
      <c s="29" t="s">
        <v>158</v>
      </c>
      <c s="29" t="s">
        <v>159</v>
      </c>
      <c s="25" t="s">
        <v>49</v>
      </c>
      <c s="30" t="s">
        <v>160</v>
      </c>
      <c s="31" t="s">
        <v>92</v>
      </c>
      <c s="32">
        <v>71.9</v>
      </c>
      <c s="33">
        <v>0</v>
      </c>
      <c s="33">
        <f>ROUND(ROUND(H65,2)*ROUND(G65,3),2)</f>
      </c>
      <c s="31" t="s">
        <v>52</v>
      </c>
      <c r="O65">
        <f>(I65*21)/100</f>
      </c>
      <c t="s">
        <v>23</v>
      </c>
    </row>
    <row r="66" spans="1:5" ht="12.75">
      <c r="A66" s="34" t="s">
        <v>53</v>
      </c>
      <c r="E66" s="35" t="s">
        <v>49</v>
      </c>
    </row>
    <row r="67" spans="1:5" ht="12.75">
      <c r="A67" s="36" t="s">
        <v>54</v>
      </c>
      <c r="E67" s="37" t="s">
        <v>172</v>
      </c>
    </row>
    <row r="68" spans="1:5" ht="76.5">
      <c r="A68" t="s">
        <v>56</v>
      </c>
      <c r="E68" s="35" t="s">
        <v>162</v>
      </c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